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epartments\Expo &amp; Advertising\Competitive Edge-Jefferson Davis\2022\ESRC\Step 1 Get Control\"/>
    </mc:Choice>
  </mc:AlternateContent>
  <xr:revisionPtr revIDLastSave="0" documentId="8_{F06E68E3-7366-4425-B2DE-A331E19401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rics" sheetId="3" r:id="rId1"/>
  </sheets>
  <definedNames>
    <definedName name="_xlnm.Print_Area" localSheetId="0">Metrics!$A$3:$AY$104</definedName>
    <definedName name="_xlnm.Print_Titles" localSheetId="0">Metrics!$2:$5</definedName>
    <definedName name="TechDep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35" i="3" l="1"/>
  <c r="A82" i="3" l="1"/>
  <c r="AV44" i="3"/>
  <c r="AH90" i="3"/>
  <c r="Y58" i="3"/>
  <c r="AV58" i="3" l="1"/>
  <c r="AV55" i="3"/>
  <c r="AV61" i="3" s="1"/>
  <c r="AH94" i="3"/>
  <c r="AH93" i="3"/>
  <c r="AH89" i="3"/>
  <c r="AB89" i="3"/>
  <c r="AO89" i="3" s="1"/>
  <c r="AH88" i="3"/>
  <c r="AH87" i="3"/>
  <c r="Y44" i="3" l="1"/>
  <c r="Y59" i="3" s="1"/>
  <c r="Y60" i="3" s="1"/>
  <c r="AB90" i="3" s="1"/>
  <c r="AO90" i="3" s="1"/>
  <c r="AV72" i="3"/>
  <c r="AV46" i="3"/>
  <c r="Y55" i="3"/>
  <c r="AV34" i="3"/>
  <c r="AV48" i="3" s="1"/>
  <c r="AV54" i="3" s="1"/>
  <c r="AV27" i="3"/>
  <c r="AV28" i="3"/>
  <c r="AB93" i="3" s="1"/>
  <c r="AO93" i="3" s="1"/>
  <c r="Y29" i="3"/>
  <c r="Y32" i="3" s="1"/>
  <c r="Y37" i="3" s="1"/>
  <c r="Y38" i="3" s="1"/>
  <c r="AB87" i="3" s="1"/>
  <c r="AO87" i="3" s="1"/>
  <c r="AN7" i="3"/>
  <c r="Y47" i="3" l="1"/>
  <c r="AB88" i="3" s="1"/>
  <c r="AO88" i="3" s="1"/>
  <c r="AV36" i="3"/>
  <c r="AB94" i="3" s="1"/>
  <c r="AO94" i="3" s="1"/>
  <c r="AV56" i="3"/>
  <c r="AV59" i="3" s="1"/>
  <c r="AV60" i="3" s="1"/>
  <c r="AV62" i="3" s="1"/>
  <c r="AV64" i="3"/>
  <c r="AV73" i="3"/>
  <c r="AV49" i="3"/>
  <c r="AB95" i="3" s="1"/>
  <c r="AO95" i="3" s="1"/>
  <c r="AV65" i="3" l="1"/>
  <c r="AB96" i="3" s="1"/>
  <c r="AO96" i="3" s="1"/>
  <c r="AV77" i="3"/>
  <c r="AV74" i="3"/>
  <c r="AV76" i="3" s="1"/>
  <c r="AV78" i="3" s="1"/>
  <c r="AB97" i="3" s="1"/>
  <c r="AO97" i="3" s="1"/>
</calcChain>
</file>

<file path=xl/sharedStrings.xml><?xml version="1.0" encoding="utf-8"?>
<sst xmlns="http://schemas.openxmlformats.org/spreadsheetml/2006/main" count="132" uniqueCount="101">
  <si>
    <t>Less Cost of Sales</t>
  </si>
  <si>
    <t>Cost Per Interaction</t>
  </si>
  <si>
    <t>Less Cost Per Interaction</t>
  </si>
  <si>
    <t>Cost Per Interaction Savings</t>
  </si>
  <si>
    <t>Exhibiting &amp; Financial Performance Metrics</t>
  </si>
  <si>
    <t>Prepared By</t>
  </si>
  <si>
    <t>Department</t>
  </si>
  <si>
    <t>Tradeshow Information</t>
  </si>
  <si>
    <t>Show Name</t>
  </si>
  <si>
    <t>Show Dates</t>
  </si>
  <si>
    <t>Show Notes</t>
  </si>
  <si>
    <t>Goal #</t>
  </si>
  <si>
    <t>Owner</t>
  </si>
  <si>
    <t>Accomplished?</t>
  </si>
  <si>
    <t>Report Information</t>
  </si>
  <si>
    <t>SMART Goal for Each Objective                                     Specific - Measurable - Action oriented - Realistic - Time bound</t>
  </si>
  <si>
    <t>METRICS</t>
  </si>
  <si>
    <t>Exhibiting Hours</t>
  </si>
  <si>
    <t>Times Full-Time Exhibit Staff</t>
  </si>
  <si>
    <t>Total Staff Hours</t>
  </si>
  <si>
    <t>Times Interactions per Hour per Staffer</t>
  </si>
  <si>
    <t>Exhibit Interaction Capacity</t>
  </si>
  <si>
    <t>Actual # of Exhibit Interactions</t>
  </si>
  <si>
    <t>Divide by Exhibit Interaction Capacity</t>
  </si>
  <si>
    <t>Target:</t>
  </si>
  <si>
    <t>= Exhibit Capacity Utilization</t>
  </si>
  <si>
    <t>80-100%</t>
  </si>
  <si>
    <t>* 50 sq. feet per staffer rule of thumb</t>
  </si>
  <si>
    <t>x</t>
  </si>
  <si>
    <t>=</t>
  </si>
  <si>
    <t>*** Can be estimated by multiplying lead count x 2.4</t>
  </si>
  <si>
    <t>(an industry benchmark called stop-to-literature ratio)</t>
  </si>
  <si>
    <t>Exhibit Attraction Efficiency</t>
  </si>
  <si>
    <t>= Exhibit Attraction Efficiency</t>
  </si>
  <si>
    <r>
      <t xml:space="preserve">Target:   </t>
    </r>
    <r>
      <rPr>
        <sz val="8"/>
        <rFont val="Arial"/>
        <family val="2"/>
      </rPr>
      <t>(Source - Exhibit Surveys)</t>
    </r>
  </si>
  <si>
    <t>Total Show Investment</t>
  </si>
  <si>
    <t>= Cost Per Interaction</t>
  </si>
  <si>
    <r>
      <t xml:space="preserve">Average Cost of Field Sales Call:    </t>
    </r>
    <r>
      <rPr>
        <sz val="8"/>
        <rFont val="Arial"/>
        <family val="2"/>
      </rPr>
      <t xml:space="preserve"> (Source: CEIR, 2009)</t>
    </r>
  </si>
  <si>
    <t>Cost Per Lead</t>
  </si>
  <si>
    <t>Divide by Number of Leads</t>
  </si>
  <si>
    <t xml:space="preserve">Average Cost of B2B Tradeshow Lead: </t>
  </si>
  <si>
    <t>(Source: Exhibitor Magazine's 2015 Sales Lead Survey)</t>
  </si>
  <si>
    <t>(Source: Exhibit Surveys)</t>
  </si>
  <si>
    <t>Lead Goals, Quantity and Quality</t>
  </si>
  <si>
    <t>Lead Goal</t>
  </si>
  <si>
    <t>Total Leads Captured</t>
  </si>
  <si>
    <t>Potential Value of Leads/ROI</t>
  </si>
  <si>
    <t>Times Average Sale Amount</t>
  </si>
  <si>
    <t>= Potential Lead Value</t>
  </si>
  <si>
    <t>Divided by Show Investment</t>
  </si>
  <si>
    <t>= Soft Dollar ROI</t>
  </si>
  <si>
    <t>Achievement of Goal</t>
  </si>
  <si>
    <t>Revenue From At/Post Show Sales</t>
  </si>
  <si>
    <t>Gross Margin</t>
  </si>
  <si>
    <t>Less Show Investment</t>
  </si>
  <si>
    <t>Net Exhibit Gross Profit</t>
  </si>
  <si>
    <t>Divided by Exhibiting Investment</t>
  </si>
  <si>
    <t>Return on Investment</t>
  </si>
  <si>
    <t>-</t>
  </si>
  <si>
    <t>Comparative (Field Sales Call)</t>
  </si>
  <si>
    <t>Divide by Actual # of Exhibit Interactions</t>
  </si>
  <si>
    <t>Times Actual # of Exhibit Interactions</t>
  </si>
  <si>
    <t>Soft Dollar ROI Contribution</t>
  </si>
  <si>
    <t>Indicates if enough sales were realized to generate a return on investment.</t>
  </si>
  <si>
    <t>Date Prepared</t>
  </si>
  <si>
    <t>Performance</t>
  </si>
  <si>
    <t>Value/Return on Investment</t>
  </si>
  <si>
    <t>Exhibit Interaction Capacity/Utilization</t>
  </si>
  <si>
    <t>Measures how well we utilized our capacity to interact with attendees.</t>
  </si>
  <si>
    <t>Measures how well we attracted our target audience.</t>
  </si>
  <si>
    <t>Measures what it costs us to generate a face-to-face interaction.</t>
  </si>
  <si>
    <t>Measures what it costs us to generate a sales lead.</t>
  </si>
  <si>
    <t>Measures potential sales revenue and calculates Soft Dollar ROI.</t>
  </si>
  <si>
    <t>You'll need to track revenue from lead conversion to sales.</t>
  </si>
  <si>
    <t>interactions with our target audience.</t>
  </si>
  <si>
    <t>Determines savings realized by utilizing tradeshows to have face-to-face</t>
  </si>
  <si>
    <t>PERFORMANCE:</t>
  </si>
  <si>
    <t>VALUE &amp; RETURN ON INVESTMENT:</t>
  </si>
  <si>
    <t>Return on Investment HARD Dollar ROI - Gross Margin</t>
  </si>
  <si>
    <t>Return on Investment-Hard Dollar ROI - Gross Margin</t>
  </si>
  <si>
    <t xml:space="preserve">Return on Investment SOFT Dollar ROI </t>
  </si>
  <si>
    <t xml:space="preserve">Return on Investment-Soft Dollar ROI </t>
  </si>
  <si>
    <t>YOUR COMPANY NAME</t>
  </si>
  <si>
    <t>= Cost Per Lead</t>
  </si>
  <si>
    <t>Divide by # of Profile Matches in Show Audience</t>
  </si>
  <si>
    <t>* i.e. Business Type, Job Function/Title, Geography, Product Interest</t>
  </si>
  <si>
    <t>Interaction Conversion to Lead</t>
  </si>
  <si>
    <t>= Interaction Conversion to Lead</t>
  </si>
  <si>
    <r>
      <t xml:space="preserve">Target:  </t>
    </r>
    <r>
      <rPr>
        <sz val="8"/>
        <rFont val="Arial"/>
        <family val="2"/>
      </rPr>
      <t>(Source - CEIR)</t>
    </r>
  </si>
  <si>
    <t>Measures how well we achieved our lead goal.</t>
  </si>
  <si>
    <t>Lead Goal - Quantity</t>
  </si>
  <si>
    <t>Total # Leads</t>
  </si>
  <si>
    <t>COMMENTS:</t>
  </si>
  <si>
    <t>RESULT</t>
  </si>
  <si>
    <t>BENCHMARK</t>
  </si>
  <si>
    <t>FAVORABLE?</t>
  </si>
  <si>
    <t>PERFORMANCE SUMMARY</t>
  </si>
  <si>
    <t>Exhibiting Goals &amp; Objectives</t>
  </si>
  <si>
    <t>Soft Dollar Return on Investment</t>
  </si>
  <si>
    <t>PLEASE NOTE:  ONLY ENTER YOUR NUMBERS BELOW WHERE YOU SEE RED NUMBERS.  ALL OTHER INFORMATION IS CALCULATED AUTOMATICALLY.</t>
  </si>
  <si>
    <t>** 3 conservative, 4 moderate, 5 aggressive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</si>
</sst>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8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4" borderId="6" xfId="0" applyFill="1" applyBorder="1" applyAlignment="1"/>
    <xf numFmtId="0" fontId="0" fillId="4" borderId="11" xfId="0" applyFill="1" applyBorder="1" applyAlignment="1"/>
    <xf numFmtId="0" fontId="1" fillId="4" borderId="16" xfId="0" applyFont="1" applyFill="1" applyBorder="1"/>
    <xf numFmtId="0" fontId="0" fillId="0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0" fillId="2" borderId="0" xfId="0" applyFill="1" applyAlignment="1"/>
    <xf numFmtId="0" fontId="4" fillId="2" borderId="0" xfId="0" quotePrefix="1" applyFont="1" applyFill="1" applyAlignment="1"/>
    <xf numFmtId="0" fontId="0" fillId="2" borderId="2" xfId="0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9" fillId="2" borderId="2" xfId="0" applyFont="1" applyFill="1" applyBorder="1" applyAlignment="1"/>
    <xf numFmtId="0" fontId="0" fillId="2" borderId="1" xfId="0" applyFill="1" applyBorder="1" applyAlignment="1"/>
    <xf numFmtId="5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/>
    <xf numFmtId="0" fontId="4" fillId="2" borderId="0" xfId="0" quotePrefix="1" applyFont="1" applyFill="1"/>
    <xf numFmtId="0" fontId="4" fillId="2" borderId="1" xfId="0" applyFont="1" applyFill="1" applyBorder="1" applyAlignment="1"/>
    <xf numFmtId="0" fontId="11" fillId="2" borderId="0" xfId="0" applyFont="1" applyFill="1" applyAlignment="1"/>
    <xf numFmtId="0" fontId="11" fillId="2" borderId="1" xfId="0" applyFont="1" applyFill="1" applyBorder="1" applyAlignment="1"/>
    <xf numFmtId="5" fontId="0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12" fillId="2" borderId="0" xfId="0" applyFont="1" applyFill="1"/>
    <xf numFmtId="0" fontId="0" fillId="2" borderId="1" xfId="0" applyFill="1" applyBorder="1"/>
    <xf numFmtId="0" fontId="4" fillId="2" borderId="1" xfId="0" applyFont="1" applyFill="1" applyBorder="1"/>
    <xf numFmtId="0" fontId="14" fillId="2" borderId="0" xfId="0" applyFont="1" applyFill="1" applyAlignment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4" fillId="2" borderId="1" xfId="0" quotePrefix="1" applyFont="1" applyFill="1" applyBorder="1" applyAlignment="1"/>
    <xf numFmtId="0" fontId="9" fillId="2" borderId="0" xfId="0" applyFont="1" applyFill="1" applyBorder="1" applyAlignment="1"/>
    <xf numFmtId="0" fontId="0" fillId="2" borderId="21" xfId="0" applyFill="1" applyBorder="1" applyAlignment="1"/>
    <xf numFmtId="0" fontId="0" fillId="2" borderId="23" xfId="0" applyFill="1" applyBorder="1"/>
    <xf numFmtId="0" fontId="14" fillId="2" borderId="0" xfId="0" applyFont="1" applyFill="1" applyBorder="1" applyAlignment="1"/>
    <xf numFmtId="0" fontId="0" fillId="2" borderId="23" xfId="0" applyFill="1" applyBorder="1" applyAlignment="1"/>
    <xf numFmtId="0" fontId="8" fillId="2" borderId="0" xfId="0" applyFont="1" applyFill="1" applyBorder="1" applyAlignment="1"/>
    <xf numFmtId="0" fontId="8" fillId="2" borderId="23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/>
    <xf numFmtId="9" fontId="0" fillId="2" borderId="0" xfId="1" applyFont="1" applyFill="1" applyBorder="1" applyAlignment="1">
      <alignment horizontal="center"/>
    </xf>
    <xf numFmtId="0" fontId="0" fillId="2" borderId="21" xfId="0" applyFill="1" applyBorder="1"/>
    <xf numFmtId="0" fontId="4" fillId="2" borderId="0" xfId="0" applyFont="1" applyFill="1" applyBorder="1"/>
    <xf numFmtId="0" fontId="4" fillId="2" borderId="24" xfId="0" applyFont="1" applyFill="1" applyBorder="1" applyAlignment="1"/>
    <xf numFmtId="0" fontId="3" fillId="2" borderId="0" xfId="0" applyFont="1" applyFill="1" applyBorder="1" applyAlignment="1"/>
    <xf numFmtId="0" fontId="3" fillId="2" borderId="0" xfId="0" quotePrefix="1" applyFont="1" applyFill="1" applyAlignment="1"/>
    <xf numFmtId="0" fontId="15" fillId="2" borderId="0" xfId="0" applyFont="1" applyFill="1" applyBorder="1"/>
    <xf numFmtId="0" fontId="3" fillId="2" borderId="0" xfId="0" applyFont="1" applyFill="1" applyBorder="1"/>
    <xf numFmtId="0" fontId="3" fillId="2" borderId="0" xfId="0" quotePrefix="1" applyFont="1" applyFill="1"/>
    <xf numFmtId="0" fontId="3" fillId="2" borderId="1" xfId="0" applyFont="1" applyFill="1" applyBorder="1"/>
    <xf numFmtId="0" fontId="0" fillId="2" borderId="25" xfId="0" applyFill="1" applyBorder="1"/>
    <xf numFmtId="0" fontId="17" fillId="0" borderId="0" xfId="0" applyFont="1" applyFill="1"/>
    <xf numFmtId="0" fontId="12" fillId="2" borderId="0" xfId="0" applyFont="1" applyFill="1" applyBorder="1" applyAlignment="1"/>
    <xf numFmtId="0" fontId="12" fillId="2" borderId="0" xfId="0" applyFont="1" applyFill="1" applyBorder="1"/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3" fillId="2" borderId="0" xfId="0" applyFont="1" applyFill="1" applyAlignment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/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9" xfId="0" applyFont="1" applyFill="1" applyBorder="1"/>
    <xf numFmtId="0" fontId="9" fillId="2" borderId="0" xfId="0" applyFont="1" applyFill="1"/>
    <xf numFmtId="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20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4" borderId="7" xfId="0" quotePrefix="1" applyFont="1" applyFill="1" applyBorder="1" applyAlignment="1">
      <alignment horizontal="center"/>
    </xf>
    <xf numFmtId="0" fontId="5" fillId="4" borderId="8" xfId="0" quotePrefix="1" applyFont="1" applyFill="1" applyBorder="1" applyAlignment="1">
      <alignment horizontal="center"/>
    </xf>
    <xf numFmtId="0" fontId="5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  <xf numFmtId="5" fontId="9" fillId="2" borderId="1" xfId="0" applyNumberFormat="1" applyFont="1" applyFill="1" applyBorder="1" applyAlignment="1">
      <alignment horizontal="center"/>
    </xf>
    <xf numFmtId="5" fontId="0" fillId="2" borderId="0" xfId="1" applyNumberFormat="1" applyFont="1" applyFill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5" fontId="0" fillId="2" borderId="0" xfId="0" applyNumberFormat="1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5" fontId="9" fillId="2" borderId="0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12" fillId="6" borderId="8" xfId="0" applyNumberFormat="1" applyFont="1" applyFill="1" applyBorder="1" applyAlignment="1">
      <alignment horizontal="center"/>
    </xf>
    <xf numFmtId="9" fontId="12" fillId="6" borderId="9" xfId="0" applyNumberFormat="1" applyFont="1" applyFill="1" applyBorder="1" applyAlignment="1">
      <alignment horizontal="center"/>
    </xf>
    <xf numFmtId="5" fontId="12" fillId="2" borderId="7" xfId="0" applyNumberFormat="1" applyFont="1" applyFill="1" applyBorder="1" applyAlignment="1">
      <alignment horizontal="center"/>
    </xf>
    <xf numFmtId="5" fontId="12" fillId="2" borderId="8" xfId="0" applyNumberFormat="1" applyFont="1" applyFill="1" applyBorder="1" applyAlignment="1">
      <alignment horizontal="center"/>
    </xf>
    <xf numFmtId="5" fontId="12" fillId="2" borderId="9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9" fontId="12" fillId="2" borderId="9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5" fontId="12" fillId="6" borderId="7" xfId="0" applyNumberFormat="1" applyFont="1" applyFill="1" applyBorder="1" applyAlignment="1">
      <alignment horizontal="center"/>
    </xf>
    <xf numFmtId="5" fontId="12" fillId="6" borderId="8" xfId="0" applyNumberFormat="1" applyFont="1" applyFill="1" applyBorder="1" applyAlignment="1">
      <alignment horizontal="center"/>
    </xf>
    <xf numFmtId="5" fontId="12" fillId="6" borderId="9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53340</xdr:rowOff>
    </xdr:from>
    <xdr:to>
      <xdr:col>9</xdr:col>
      <xdr:colOff>15240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06680"/>
          <a:ext cx="142494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3"/>
  <sheetViews>
    <sheetView tabSelected="1" zoomScaleNormal="100" workbookViewId="0">
      <selection activeCell="Y42" sqref="Y42"/>
    </sheetView>
  </sheetViews>
  <sheetFormatPr defaultColWidth="9.109375" defaultRowHeight="13.2" x14ac:dyDescent="0.25"/>
  <cols>
    <col min="1" max="1" width="1.21875" style="1" customWidth="1"/>
    <col min="2" max="2" width="2.88671875" style="1" customWidth="1"/>
    <col min="3" max="30" width="2.6640625" style="1" customWidth="1"/>
    <col min="31" max="32" width="2.88671875" style="1" customWidth="1"/>
    <col min="33" max="33" width="2.77734375" style="1" customWidth="1"/>
    <col min="34" max="43" width="2.6640625" style="1" customWidth="1"/>
    <col min="44" max="44" width="4.44140625" style="1" customWidth="1"/>
    <col min="45" max="51" width="2.6640625" style="1" customWidth="1"/>
    <col min="52" max="16384" width="9.109375" style="1"/>
  </cols>
  <sheetData>
    <row r="1" spans="1:56" x14ac:dyDescent="0.25">
      <c r="A1" s="73" t="s">
        <v>99</v>
      </c>
    </row>
    <row r="2" spans="1:56" ht="4.2" customHeight="1" x14ac:dyDescent="0.25"/>
    <row r="3" spans="1:56" ht="23.4" x14ac:dyDescent="0.45">
      <c r="A3"/>
      <c r="B3" s="77" t="s">
        <v>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</row>
    <row r="4" spans="1:56" s="26" customFormat="1" ht="21" customHeight="1" x14ac:dyDescent="0.3">
      <c r="B4" s="78" t="s">
        <v>82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</row>
    <row r="5" spans="1:56" ht="9" customHeight="1" thickBot="1" x14ac:dyDescent="0.35">
      <c r="A5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</row>
    <row r="6" spans="1:56" ht="14.4" x14ac:dyDescent="0.3">
      <c r="B6" s="80" t="s">
        <v>14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2"/>
    </row>
    <row r="7" spans="1:56" x14ac:dyDescent="0.25">
      <c r="B7" s="2"/>
      <c r="C7" s="83" t="s">
        <v>5</v>
      </c>
      <c r="D7" s="83"/>
      <c r="E7" s="83"/>
      <c r="F7" s="83"/>
      <c r="G7" s="83"/>
      <c r="H7" s="83"/>
      <c r="I7" s="83"/>
      <c r="J7" s="84"/>
      <c r="K7" s="85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7"/>
      <c r="AA7" s="91" t="s">
        <v>64</v>
      </c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4"/>
      <c r="AN7" s="88">
        <f ca="1">TODAY()</f>
        <v>44615</v>
      </c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90"/>
    </row>
    <row r="8" spans="1:56" ht="13.8" thickBot="1" x14ac:dyDescent="0.3">
      <c r="B8" s="3"/>
      <c r="C8" s="83" t="s">
        <v>6</v>
      </c>
      <c r="D8" s="83"/>
      <c r="E8" s="83"/>
      <c r="F8" s="83"/>
      <c r="G8" s="83"/>
      <c r="H8" s="83"/>
      <c r="I8" s="83"/>
      <c r="J8" s="84"/>
      <c r="K8" s="111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3"/>
      <c r="AA8" s="114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6"/>
      <c r="AN8" s="111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7"/>
    </row>
    <row r="9" spans="1:56" ht="14.4" x14ac:dyDescent="0.3">
      <c r="B9" s="80" t="s">
        <v>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2"/>
    </row>
    <row r="10" spans="1:56" ht="14.4" customHeight="1" thickBot="1" x14ac:dyDescent="0.35">
      <c r="B10" s="4"/>
      <c r="C10" s="92" t="s">
        <v>8</v>
      </c>
      <c r="D10" s="92"/>
      <c r="E10" s="92"/>
      <c r="F10" s="92"/>
      <c r="G10" s="92"/>
      <c r="H10" s="92"/>
      <c r="I10" s="92"/>
      <c r="J10" s="93"/>
      <c r="K10" s="118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3"/>
      <c r="AA10" s="94" t="s">
        <v>9</v>
      </c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4"/>
      <c r="AN10" s="11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90"/>
    </row>
    <row r="11" spans="1:56" ht="29.4" customHeight="1" thickBot="1" x14ac:dyDescent="0.3">
      <c r="B11" s="2"/>
      <c r="C11" s="106" t="s">
        <v>10</v>
      </c>
      <c r="D11" s="106"/>
      <c r="E11" s="106"/>
      <c r="F11" s="106"/>
      <c r="G11" s="106"/>
      <c r="H11" s="106"/>
      <c r="I11" s="106"/>
      <c r="J11" s="107"/>
      <c r="K11" s="108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10"/>
    </row>
    <row r="12" spans="1:56" ht="14.4" x14ac:dyDescent="0.3">
      <c r="B12" s="102" t="s">
        <v>97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4"/>
    </row>
    <row r="13" spans="1:56" s="5" customFormat="1" ht="18" customHeight="1" x14ac:dyDescent="0.25">
      <c r="B13" s="105">
        <v>1</v>
      </c>
      <c r="C13" s="100"/>
      <c r="D13" s="95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124"/>
      <c r="AZ13" s="1"/>
      <c r="BA13" s="1"/>
      <c r="BB13" s="1"/>
      <c r="BC13" s="1"/>
      <c r="BD13" s="1"/>
    </row>
    <row r="14" spans="1:56" s="5" customFormat="1" ht="18" customHeight="1" x14ac:dyDescent="0.25">
      <c r="B14" s="105">
        <v>2</v>
      </c>
      <c r="C14" s="100"/>
      <c r="D14" s="125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7"/>
      <c r="AZ14" s="1"/>
      <c r="BA14" s="1"/>
      <c r="BB14" s="1"/>
      <c r="BC14" s="1"/>
      <c r="BD14" s="1"/>
    </row>
    <row r="15" spans="1:56" s="5" customFormat="1" ht="18" customHeight="1" x14ac:dyDescent="0.25">
      <c r="B15" s="105">
        <v>3</v>
      </c>
      <c r="C15" s="100"/>
      <c r="D15" s="125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7"/>
      <c r="AZ15" s="1"/>
      <c r="BA15" s="1"/>
      <c r="BB15" s="1"/>
      <c r="BC15" s="1"/>
      <c r="BD15" s="1"/>
    </row>
    <row r="16" spans="1:56" ht="14.4" x14ac:dyDescent="0.3">
      <c r="B16" s="102" t="s">
        <v>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4"/>
    </row>
    <row r="17" spans="1:56" s="5" customFormat="1" ht="14.4" x14ac:dyDescent="0.3">
      <c r="B17" s="105" t="s">
        <v>11</v>
      </c>
      <c r="C17" s="100"/>
      <c r="D17" s="128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30"/>
      <c r="AL17" s="131" t="s">
        <v>12</v>
      </c>
      <c r="AM17" s="132"/>
      <c r="AN17" s="132"/>
      <c r="AO17" s="132"/>
      <c r="AP17" s="132"/>
      <c r="AQ17" s="132"/>
      <c r="AR17" s="132"/>
      <c r="AS17" s="133"/>
      <c r="AT17" s="134" t="s">
        <v>13</v>
      </c>
      <c r="AU17" s="135"/>
      <c r="AV17" s="135"/>
      <c r="AW17" s="135"/>
      <c r="AX17" s="135"/>
      <c r="AY17" s="136"/>
      <c r="AZ17" s="1"/>
      <c r="BA17" s="1"/>
      <c r="BB17" s="1"/>
      <c r="BC17" s="1"/>
      <c r="BD17" s="1"/>
    </row>
    <row r="18" spans="1:56" s="5" customFormat="1" ht="19.05" customHeight="1" x14ac:dyDescent="0.25">
      <c r="B18" s="105">
        <v>1</v>
      </c>
      <c r="C18" s="100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7"/>
      <c r="AL18" s="98"/>
      <c r="AM18" s="99"/>
      <c r="AN18" s="99"/>
      <c r="AO18" s="99"/>
      <c r="AP18" s="99"/>
      <c r="AQ18" s="99"/>
      <c r="AR18" s="99"/>
      <c r="AS18" s="100"/>
      <c r="AT18" s="98"/>
      <c r="AU18" s="99"/>
      <c r="AV18" s="99"/>
      <c r="AW18" s="99"/>
      <c r="AX18" s="99"/>
      <c r="AY18" s="101"/>
      <c r="AZ18" s="1"/>
      <c r="BA18" s="1"/>
      <c r="BB18" s="1"/>
      <c r="BC18" s="1"/>
      <c r="BD18" s="1"/>
    </row>
    <row r="19" spans="1:56" s="5" customFormat="1" ht="19.05" customHeight="1" x14ac:dyDescent="0.25">
      <c r="B19" s="105">
        <v>2</v>
      </c>
      <c r="C19" s="100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7"/>
      <c r="AL19" s="98"/>
      <c r="AM19" s="99"/>
      <c r="AN19" s="99"/>
      <c r="AO19" s="99"/>
      <c r="AP19" s="99"/>
      <c r="AQ19" s="99"/>
      <c r="AR19" s="99"/>
      <c r="AS19" s="100"/>
      <c r="AT19" s="98"/>
      <c r="AU19" s="99"/>
      <c r="AV19" s="99"/>
      <c r="AW19" s="99"/>
      <c r="AX19" s="99"/>
      <c r="AY19" s="101"/>
      <c r="AZ19" s="1"/>
      <c r="BA19" s="1"/>
      <c r="BB19" s="1"/>
      <c r="BC19" s="1"/>
      <c r="BD19" s="1"/>
    </row>
    <row r="20" spans="1:56" s="5" customFormat="1" ht="19.05" customHeight="1" x14ac:dyDescent="0.25">
      <c r="B20" s="105">
        <v>3</v>
      </c>
      <c r="C20" s="100"/>
      <c r="D20" s="95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7"/>
      <c r="AL20" s="98"/>
      <c r="AM20" s="99"/>
      <c r="AN20" s="99"/>
      <c r="AO20" s="99"/>
      <c r="AP20" s="99"/>
      <c r="AQ20" s="99"/>
      <c r="AR20" s="99"/>
      <c r="AS20" s="100"/>
      <c r="AT20" s="98"/>
      <c r="AU20" s="99"/>
      <c r="AV20" s="99"/>
      <c r="AW20" s="99"/>
      <c r="AX20" s="99"/>
      <c r="AY20" s="101"/>
      <c r="AZ20" s="1"/>
      <c r="BA20" s="1"/>
      <c r="BB20" s="1"/>
      <c r="BC20" s="1"/>
      <c r="BD20" s="1"/>
    </row>
    <row r="21" spans="1:56" ht="14.4" x14ac:dyDescent="0.3">
      <c r="B21" s="138" t="s">
        <v>16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40"/>
    </row>
    <row r="22" spans="1:56" ht="14.4" x14ac:dyDescent="0.3">
      <c r="B22" s="120" t="s">
        <v>65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2"/>
      <c r="AC22" s="121" t="s">
        <v>66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3"/>
    </row>
    <row r="23" spans="1:56" s="9" customFormat="1" ht="10.050000000000001" customHeight="1" x14ac:dyDescent="0.25">
      <c r="A23" s="1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34"/>
      <c r="Z23" s="19"/>
      <c r="AA23" s="19"/>
      <c r="AB23" s="35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1:56" x14ac:dyDescent="0.25">
      <c r="B24" s="50" t="s">
        <v>67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36"/>
      <c r="AC24" s="25"/>
      <c r="AD24" s="50" t="s">
        <v>1</v>
      </c>
    </row>
    <row r="25" spans="1:56" x14ac:dyDescent="0.25">
      <c r="B25" s="37" t="s">
        <v>68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13"/>
      <c r="Z25" s="13"/>
      <c r="AA25" s="13"/>
      <c r="AB25" s="36"/>
      <c r="AC25" s="25"/>
      <c r="AD25" s="29" t="s">
        <v>70</v>
      </c>
    </row>
    <row r="26" spans="1:56" x14ac:dyDescent="0.25">
      <c r="B26" s="13"/>
      <c r="C26" s="25" t="s">
        <v>17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141">
        <v>6.5</v>
      </c>
      <c r="Z26" s="141"/>
      <c r="AA26" s="141"/>
      <c r="AB26" s="38"/>
      <c r="AC26" s="19"/>
      <c r="AE26" s="8" t="s">
        <v>35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44">
        <v>10000</v>
      </c>
      <c r="AW26" s="144"/>
      <c r="AX26" s="144"/>
      <c r="AY26" s="8"/>
      <c r="AZ26" s="8"/>
    </row>
    <row r="27" spans="1:56" x14ac:dyDescent="0.25">
      <c r="B27" s="13"/>
      <c r="C27" s="25" t="s">
        <v>18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13"/>
      <c r="Z27" s="13"/>
      <c r="AA27" s="39"/>
      <c r="AB27" s="40"/>
      <c r="AC27" s="19"/>
      <c r="AE27" s="8" t="s">
        <v>60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47">
        <f>+Y36</f>
        <v>48</v>
      </c>
      <c r="AW27" s="147"/>
      <c r="AX27" s="147"/>
      <c r="AY27" s="8"/>
      <c r="AZ27" s="8"/>
    </row>
    <row r="28" spans="1:56" x14ac:dyDescent="0.25">
      <c r="B28" s="13"/>
      <c r="C28" s="41"/>
      <c r="D28" s="42" t="s">
        <v>27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 t="s">
        <v>28</v>
      </c>
      <c r="Y28" s="142">
        <v>2</v>
      </c>
      <c r="Z28" s="142"/>
      <c r="AA28" s="142"/>
      <c r="AB28" s="40"/>
      <c r="AC28" s="19"/>
      <c r="AE28" s="11" t="s">
        <v>36</v>
      </c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 t="s">
        <v>29</v>
      </c>
      <c r="AV28" s="145">
        <f>+AV26/AV27</f>
        <v>208.33333333333334</v>
      </c>
      <c r="AW28" s="145"/>
      <c r="AX28" s="145"/>
      <c r="AY28" s="11"/>
    </row>
    <row r="29" spans="1:56" x14ac:dyDescent="0.25">
      <c r="B29" s="13"/>
      <c r="C29" s="41" t="s">
        <v>19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37">
        <f>ROUND(Y26*Y28,0)</f>
        <v>13</v>
      </c>
      <c r="Z29" s="137"/>
      <c r="AA29" s="137"/>
      <c r="AB29" s="38"/>
      <c r="AC29" s="19"/>
      <c r="AV29" s="75"/>
      <c r="AW29" s="75"/>
    </row>
    <row r="30" spans="1:56" x14ac:dyDescent="0.25">
      <c r="B30" s="13"/>
      <c r="C30" s="25" t="s">
        <v>20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3"/>
      <c r="Z30" s="13"/>
      <c r="AA30" s="39"/>
      <c r="AB30" s="40"/>
      <c r="AC30" s="17"/>
      <c r="AD30" s="27"/>
      <c r="AE30" s="21" t="s">
        <v>37</v>
      </c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143">
        <v>596</v>
      </c>
      <c r="AW30" s="143"/>
      <c r="AX30" s="143"/>
      <c r="AY30" s="21"/>
      <c r="AZ30" s="25"/>
    </row>
    <row r="31" spans="1:56" x14ac:dyDescent="0.25">
      <c r="B31" s="13"/>
      <c r="C31" s="41"/>
      <c r="D31" s="42" t="s">
        <v>100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 t="s">
        <v>28</v>
      </c>
      <c r="Y31" s="142">
        <v>4</v>
      </c>
      <c r="Z31" s="142"/>
      <c r="AA31" s="142"/>
      <c r="AB31" s="40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Y31" s="19"/>
    </row>
    <row r="32" spans="1:56" x14ac:dyDescent="0.25">
      <c r="B32" s="13"/>
      <c r="C32" s="25" t="s">
        <v>21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43" t="s">
        <v>29</v>
      </c>
      <c r="Y32" s="137">
        <f>ROUND(+Y29*Y31,0)</f>
        <v>52</v>
      </c>
      <c r="Z32" s="137"/>
      <c r="AA32" s="137"/>
      <c r="AB32" s="38"/>
      <c r="AC32" s="19"/>
      <c r="AD32" s="50" t="s">
        <v>38</v>
      </c>
    </row>
    <row r="33" spans="1:5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36"/>
      <c r="AC33" s="19"/>
      <c r="AD33" s="29" t="s">
        <v>71</v>
      </c>
    </row>
    <row r="34" spans="1:52" x14ac:dyDescent="0.25">
      <c r="B34" s="13"/>
      <c r="C34" s="25" t="s">
        <v>22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3"/>
      <c r="Z34" s="13"/>
      <c r="AA34" s="19"/>
      <c r="AB34" s="38"/>
      <c r="AC34" s="19"/>
      <c r="AE34" s="8" t="s">
        <v>35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150">
        <f>+AV26</f>
        <v>10000</v>
      </c>
      <c r="AW34" s="150"/>
      <c r="AX34" s="150"/>
      <c r="AY34" s="8"/>
      <c r="AZ34" s="8"/>
    </row>
    <row r="35" spans="1:52" x14ac:dyDescent="0.25">
      <c r="B35" s="13"/>
      <c r="C35" s="41"/>
      <c r="D35" s="42" t="s">
        <v>30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1"/>
      <c r="W35" s="41"/>
      <c r="X35" s="41"/>
      <c r="Y35" s="14"/>
      <c r="Z35" s="14"/>
      <c r="AA35" s="19"/>
      <c r="AB35" s="38"/>
      <c r="AC35" s="19"/>
      <c r="AE35" s="8" t="s">
        <v>39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147">
        <f>+Y54</f>
        <v>15</v>
      </c>
      <c r="AW35" s="147"/>
      <c r="AX35" s="147"/>
      <c r="AY35" s="8"/>
      <c r="AZ35" s="8"/>
    </row>
    <row r="36" spans="1:52" x14ac:dyDescent="0.25">
      <c r="B36" s="13"/>
      <c r="C36" s="41"/>
      <c r="D36" s="42"/>
      <c r="E36" s="42" t="s">
        <v>31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1"/>
      <c r="W36" s="41"/>
      <c r="X36" s="41"/>
      <c r="Y36" s="142">
        <v>48</v>
      </c>
      <c r="Z36" s="142"/>
      <c r="AA36" s="142"/>
      <c r="AB36" s="38"/>
      <c r="AC36" s="19"/>
      <c r="AE36" s="49" t="s">
        <v>83</v>
      </c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 t="s">
        <v>29</v>
      </c>
      <c r="AV36" s="145">
        <f>+AV34/AV35</f>
        <v>666.66666666666663</v>
      </c>
      <c r="AW36" s="145"/>
      <c r="AX36" s="145"/>
      <c r="AY36" s="11"/>
    </row>
    <row r="37" spans="1:52" x14ac:dyDescent="0.25">
      <c r="B37" s="13"/>
      <c r="C37" s="25" t="s">
        <v>23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137">
        <f>+Y32</f>
        <v>52</v>
      </c>
      <c r="Z37" s="137"/>
      <c r="AA37" s="137"/>
      <c r="AB37" s="38"/>
      <c r="AC37" s="19"/>
      <c r="AV37" s="75"/>
      <c r="AW37" s="75"/>
    </row>
    <row r="38" spans="1:52" x14ac:dyDescent="0.25">
      <c r="B38" s="13"/>
      <c r="C38" s="43" t="s">
        <v>25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 t="s">
        <v>29</v>
      </c>
      <c r="Y38" s="146">
        <f>+Y36/Y37</f>
        <v>0.92307692307692313</v>
      </c>
      <c r="Z38" s="146"/>
      <c r="AA38" s="146"/>
      <c r="AB38" s="38"/>
      <c r="AC38" s="19"/>
      <c r="AE38" s="7" t="s">
        <v>40</v>
      </c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145"/>
      <c r="AW38" s="145"/>
      <c r="AX38" s="145"/>
      <c r="AY38" s="7"/>
      <c r="AZ38" s="7"/>
    </row>
    <row r="39" spans="1:52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7"/>
      <c r="Z39" s="137"/>
      <c r="AA39" s="13"/>
      <c r="AB39" s="36"/>
      <c r="AC39" s="19"/>
      <c r="AE39" s="22" t="s">
        <v>41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145">
        <v>165</v>
      </c>
      <c r="AW39" s="145"/>
      <c r="AX39" s="145"/>
      <c r="AY39" s="8"/>
      <c r="AZ39" s="8"/>
    </row>
    <row r="40" spans="1:52" x14ac:dyDescent="0.25">
      <c r="B40" s="13"/>
      <c r="C40" s="21" t="s">
        <v>24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49" t="s">
        <v>26</v>
      </c>
      <c r="Z40" s="149"/>
      <c r="AA40" s="149"/>
      <c r="AB40" s="36"/>
      <c r="AC40" s="17"/>
      <c r="AE40" s="23" t="s">
        <v>42</v>
      </c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145">
        <v>283</v>
      </c>
      <c r="AW40" s="145"/>
      <c r="AX40" s="145"/>
      <c r="AY40" s="21"/>
      <c r="AZ40" s="25"/>
    </row>
    <row r="41" spans="1:52" s="9" customFormat="1" ht="10.050000000000001" customHeight="1" x14ac:dyDescent="0.25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6"/>
      <c r="Z41" s="12"/>
      <c r="AA41" s="12"/>
      <c r="AB41" s="35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52" x14ac:dyDescent="0.25">
      <c r="B42" s="50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36"/>
      <c r="AC42" s="25"/>
      <c r="AD42" s="50" t="s">
        <v>46</v>
      </c>
    </row>
    <row r="43" spans="1:52" x14ac:dyDescent="0.25">
      <c r="B43" s="37" t="s">
        <v>69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36"/>
      <c r="AC43" s="25"/>
      <c r="AD43" s="29" t="s">
        <v>72</v>
      </c>
    </row>
    <row r="44" spans="1:52" x14ac:dyDescent="0.25">
      <c r="B44" s="13"/>
      <c r="C44" s="25" t="s">
        <v>22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154">
        <f>+Y36</f>
        <v>48</v>
      </c>
      <c r="Z44" s="154"/>
      <c r="AA44" s="154"/>
      <c r="AB44" s="38"/>
      <c r="AC44" s="19"/>
      <c r="AE44" s="63" t="s">
        <v>91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137">
        <f>Y54</f>
        <v>15</v>
      </c>
      <c r="AW44" s="137"/>
      <c r="AX44" s="137"/>
      <c r="AY44" s="8"/>
      <c r="AZ44" s="8"/>
    </row>
    <row r="45" spans="1:52" x14ac:dyDescent="0.25">
      <c r="B45" s="13"/>
      <c r="C45" s="48" t="s">
        <v>84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141">
        <v>200</v>
      </c>
      <c r="Z45" s="141"/>
      <c r="AA45" s="141"/>
      <c r="AB45" s="38"/>
      <c r="AC45" s="19"/>
      <c r="AE45" s="8" t="s">
        <v>47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 t="s">
        <v>28</v>
      </c>
      <c r="AV45" s="144">
        <v>5000</v>
      </c>
      <c r="AW45" s="144"/>
      <c r="AX45" s="144"/>
      <c r="AY45" s="8"/>
    </row>
    <row r="46" spans="1:52" x14ac:dyDescent="0.25">
      <c r="B46" s="13"/>
      <c r="C46" s="41"/>
      <c r="D46" s="42" t="s">
        <v>85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1"/>
      <c r="W46" s="41"/>
      <c r="X46" s="41"/>
      <c r="Y46" s="14"/>
      <c r="Z46" s="14"/>
      <c r="AA46" s="19"/>
      <c r="AB46" s="38"/>
      <c r="AC46" s="19"/>
      <c r="AE46" s="11" t="s">
        <v>48</v>
      </c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 t="s">
        <v>29</v>
      </c>
      <c r="AV46" s="145">
        <f>+AV44*AV45</f>
        <v>75000</v>
      </c>
      <c r="AW46" s="145"/>
      <c r="AX46" s="145"/>
      <c r="AY46" s="11"/>
    </row>
    <row r="47" spans="1:52" x14ac:dyDescent="0.25">
      <c r="B47" s="13"/>
      <c r="C47" s="43" t="s">
        <v>33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 t="s">
        <v>29</v>
      </c>
      <c r="Y47" s="146">
        <f>+Y44/Y45</f>
        <v>0.24</v>
      </c>
      <c r="Z47" s="146"/>
      <c r="AA47" s="146"/>
      <c r="AB47" s="38"/>
      <c r="AC47" s="19"/>
      <c r="AV47" s="75"/>
      <c r="AW47" s="75"/>
    </row>
    <row r="48" spans="1:52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7"/>
      <c r="Z48" s="137"/>
      <c r="AA48" s="13"/>
      <c r="AB48" s="36"/>
      <c r="AC48" s="19"/>
      <c r="AE48" s="8" t="s">
        <v>49</v>
      </c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145">
        <f>+AV34</f>
        <v>10000</v>
      </c>
      <c r="AW48" s="145"/>
      <c r="AX48" s="145"/>
      <c r="AY48" s="8"/>
      <c r="AZ48" s="8"/>
    </row>
    <row r="49" spans="2:55" x14ac:dyDescent="0.25">
      <c r="B49" s="13"/>
      <c r="C49" s="21" t="s">
        <v>34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57">
        <v>0.45</v>
      </c>
      <c r="Z49" s="149"/>
      <c r="AA49" s="149"/>
      <c r="AB49" s="36"/>
      <c r="AC49" s="17"/>
      <c r="AE49" s="20" t="s">
        <v>50</v>
      </c>
      <c r="AV49" s="153">
        <f>+AV46/AV48</f>
        <v>7.5</v>
      </c>
      <c r="AW49" s="153"/>
      <c r="AX49" s="153"/>
    </row>
    <row r="50" spans="2:55" ht="10.050000000000001" customHeight="1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4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2:55" x14ac:dyDescent="0.25">
      <c r="B51" s="50" t="s">
        <v>43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36"/>
      <c r="AC51" s="19"/>
      <c r="AD51" s="50" t="s">
        <v>80</v>
      </c>
    </row>
    <row r="52" spans="2:55" ht="13.2" customHeight="1" x14ac:dyDescent="0.25">
      <c r="B52" s="37" t="s">
        <v>89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36"/>
      <c r="AC52" s="25"/>
      <c r="AD52" s="32" t="s">
        <v>75</v>
      </c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0"/>
      <c r="BA52" s="30"/>
      <c r="BB52" s="30"/>
      <c r="BC52" s="30"/>
    </row>
    <row r="53" spans="2:55" x14ac:dyDescent="0.25">
      <c r="B53" s="13"/>
      <c r="C53" s="25" t="s">
        <v>44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41">
        <v>20</v>
      </c>
      <c r="Z53" s="141"/>
      <c r="AA53" s="141"/>
      <c r="AB53" s="38"/>
      <c r="AC53" s="19"/>
      <c r="AD53" s="32" t="s">
        <v>74</v>
      </c>
      <c r="AZ53" s="8"/>
    </row>
    <row r="54" spans="2:55" x14ac:dyDescent="0.25">
      <c r="B54" s="13"/>
      <c r="C54" s="25" t="s">
        <v>45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41">
        <v>15</v>
      </c>
      <c r="Z54" s="141"/>
      <c r="AA54" s="141"/>
      <c r="AB54" s="38"/>
      <c r="AC54" s="19"/>
      <c r="AE54" s="8" t="s">
        <v>35</v>
      </c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150">
        <f>+AV48</f>
        <v>10000</v>
      </c>
      <c r="AW54" s="150"/>
      <c r="AX54" s="150"/>
      <c r="AY54" s="8"/>
      <c r="AZ54" s="11"/>
    </row>
    <row r="55" spans="2:55" x14ac:dyDescent="0.25">
      <c r="B55" s="13"/>
      <c r="C55" s="43" t="s">
        <v>51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46">
        <f>+Y54/Y53</f>
        <v>0.75</v>
      </c>
      <c r="Z55" s="146"/>
      <c r="AA55" s="146"/>
      <c r="AB55" s="38"/>
      <c r="AC55" s="19"/>
      <c r="AE55" s="8" t="s">
        <v>60</v>
      </c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11" t="s">
        <v>29</v>
      </c>
      <c r="AV55" s="147">
        <f>+Y36</f>
        <v>48</v>
      </c>
      <c r="AW55" s="147"/>
      <c r="AX55" s="147"/>
      <c r="AY55" s="8"/>
    </row>
    <row r="56" spans="2:55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7"/>
      <c r="Z56" s="137"/>
      <c r="AA56" s="13"/>
      <c r="AB56" s="36"/>
      <c r="AC56" s="19"/>
      <c r="AE56" s="11" t="s">
        <v>1</v>
      </c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51">
        <f>IF(AV55=0,0,ROUND(+AV54/AV55,0))</f>
        <v>208</v>
      </c>
      <c r="AW56" s="151"/>
      <c r="AX56" s="151"/>
      <c r="AY56" s="11"/>
    </row>
    <row r="57" spans="2:55" x14ac:dyDescent="0.25">
      <c r="B57" s="51" t="s">
        <v>86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149"/>
      <c r="W57" s="149"/>
      <c r="X57" s="25"/>
      <c r="Y57" s="146"/>
      <c r="Z57" s="146"/>
      <c r="AA57" s="146"/>
      <c r="AB57" s="36"/>
      <c r="AC57" s="19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20"/>
      <c r="AV57" s="24"/>
      <c r="AW57" s="24"/>
      <c r="AX57" s="24"/>
      <c r="AY57" s="11"/>
    </row>
    <row r="58" spans="2:55" x14ac:dyDescent="0.25">
      <c r="B58" s="13"/>
      <c r="C58" s="148" t="s">
        <v>45</v>
      </c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25"/>
      <c r="V58" s="149"/>
      <c r="W58" s="149"/>
      <c r="X58" s="25"/>
      <c r="Y58" s="154">
        <f>+Y54</f>
        <v>15</v>
      </c>
      <c r="Z58" s="154"/>
      <c r="AA58" s="154"/>
      <c r="AB58" s="36"/>
      <c r="AE58" s="6" t="s">
        <v>59</v>
      </c>
      <c r="AU58" s="20" t="s">
        <v>58</v>
      </c>
      <c r="AV58" s="152">
        <f>+AV30</f>
        <v>596</v>
      </c>
      <c r="AW58" s="152"/>
      <c r="AX58" s="152"/>
    </row>
    <row r="59" spans="2:55" x14ac:dyDescent="0.25">
      <c r="B59" s="13"/>
      <c r="C59" s="48" t="s">
        <v>60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49"/>
      <c r="W59" s="149"/>
      <c r="X59" s="25"/>
      <c r="Y59" s="137">
        <f>+Y44</f>
        <v>48</v>
      </c>
      <c r="Z59" s="137"/>
      <c r="AA59" s="137"/>
      <c r="AB59" s="36"/>
      <c r="AC59" s="13"/>
      <c r="AE59" s="8" t="s">
        <v>2</v>
      </c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11" t="s">
        <v>29</v>
      </c>
      <c r="AV59" s="150">
        <f>+AV56</f>
        <v>208</v>
      </c>
      <c r="AW59" s="150"/>
      <c r="AX59" s="150"/>
      <c r="AY59" s="8"/>
    </row>
    <row r="60" spans="2:55" ht="13.2" customHeight="1" x14ac:dyDescent="0.25">
      <c r="B60" s="13"/>
      <c r="C60" s="52" t="s">
        <v>87</v>
      </c>
      <c r="Y60" s="153">
        <f>Y58/Y59</f>
        <v>0.3125</v>
      </c>
      <c r="Z60" s="153"/>
      <c r="AA60" s="153"/>
      <c r="AB60" s="36"/>
      <c r="AC60" s="13"/>
      <c r="AE60" s="6" t="s">
        <v>3</v>
      </c>
      <c r="AU60" s="6" t="s">
        <v>28</v>
      </c>
      <c r="AV60" s="156">
        <f>+AV58-AV59</f>
        <v>388</v>
      </c>
      <c r="AW60" s="156"/>
      <c r="AX60" s="156"/>
    </row>
    <row r="61" spans="2:55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36"/>
      <c r="AC61" s="13"/>
      <c r="AE61" s="6" t="s">
        <v>61</v>
      </c>
      <c r="AV61" s="154">
        <f>+AV55</f>
        <v>48</v>
      </c>
      <c r="AW61" s="154"/>
      <c r="AX61" s="154"/>
      <c r="AZ61" s="13"/>
    </row>
    <row r="62" spans="2:55" x14ac:dyDescent="0.25">
      <c r="B62" s="27"/>
      <c r="C62" s="53" t="s">
        <v>88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76">
        <v>0.25</v>
      </c>
      <c r="Z62" s="76"/>
      <c r="AA62" s="76"/>
      <c r="AB62" s="54"/>
      <c r="AC62" s="47"/>
      <c r="AD62" s="13"/>
      <c r="AE62" s="46" t="s">
        <v>62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56">
        <f>+AV60*AV61</f>
        <v>18624</v>
      </c>
      <c r="AW62" s="156"/>
      <c r="AX62" s="156"/>
      <c r="AY62" s="13"/>
    </row>
    <row r="63" spans="2:55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36"/>
      <c r="AC63" s="25"/>
      <c r="AD63" s="13"/>
      <c r="AE63" s="46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8"/>
      <c r="AW63" s="18"/>
      <c r="AX63" s="18"/>
      <c r="AY63" s="13"/>
    </row>
    <row r="64" spans="2:55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36"/>
      <c r="AC64" s="13"/>
      <c r="AE64" s="6" t="s">
        <v>56</v>
      </c>
      <c r="AV64" s="74">
        <f>+AV54</f>
        <v>10000</v>
      </c>
      <c r="AW64" s="75"/>
      <c r="AX64" s="75"/>
    </row>
    <row r="65" spans="2:52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36"/>
      <c r="AC65" s="27"/>
      <c r="AD65" s="27"/>
      <c r="AE65" s="53" t="s">
        <v>98</v>
      </c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33" t="s">
        <v>29</v>
      </c>
      <c r="AV65" s="76">
        <f>+AV62/AV64</f>
        <v>1.8624000000000001</v>
      </c>
      <c r="AW65" s="76"/>
      <c r="AX65" s="76"/>
      <c r="AY65" s="27"/>
    </row>
    <row r="66" spans="2:52" ht="10.050000000000001" customHeight="1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36"/>
      <c r="AC66" s="25"/>
      <c r="AD66" s="13"/>
      <c r="AE66" s="46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8"/>
      <c r="AW66" s="18"/>
      <c r="AX66" s="18"/>
      <c r="AY66" s="13"/>
    </row>
    <row r="67" spans="2:52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38"/>
      <c r="AC67" s="19"/>
      <c r="AD67" s="50" t="s">
        <v>78</v>
      </c>
    </row>
    <row r="68" spans="2:52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38"/>
      <c r="AC68" s="19"/>
      <c r="AD68" s="29" t="s">
        <v>63</v>
      </c>
    </row>
    <row r="69" spans="2:52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38"/>
      <c r="AC69" s="19"/>
      <c r="AD69" s="29" t="s">
        <v>73</v>
      </c>
    </row>
    <row r="70" spans="2:52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38"/>
      <c r="AC70" s="19"/>
      <c r="AE70" s="8" t="s">
        <v>52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158">
        <v>30000</v>
      </c>
      <c r="AW70" s="158"/>
      <c r="AX70" s="158"/>
      <c r="AY70" s="8"/>
      <c r="AZ70" s="8"/>
    </row>
    <row r="71" spans="2:52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6"/>
      <c r="AC71" s="19"/>
      <c r="AE71" s="8" t="s">
        <v>0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11" t="s">
        <v>58</v>
      </c>
      <c r="AV71" s="159">
        <v>15000</v>
      </c>
      <c r="AW71" s="159"/>
      <c r="AX71" s="159"/>
      <c r="AY71" s="8"/>
    </row>
    <row r="72" spans="2:52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6"/>
      <c r="AC72" s="19"/>
      <c r="AE72" s="11" t="s">
        <v>53</v>
      </c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 t="s">
        <v>29</v>
      </c>
      <c r="AV72" s="160">
        <f>+AV70-AV71</f>
        <v>15000</v>
      </c>
      <c r="AW72" s="160"/>
      <c r="AX72" s="160"/>
      <c r="AY72" s="11"/>
    </row>
    <row r="73" spans="2:52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6"/>
      <c r="AE73" s="6" t="s">
        <v>54</v>
      </c>
      <c r="AU73" s="20" t="s">
        <v>58</v>
      </c>
      <c r="AV73" s="155">
        <f>+AV34</f>
        <v>10000</v>
      </c>
      <c r="AW73" s="155"/>
      <c r="AX73" s="155"/>
    </row>
    <row r="74" spans="2:52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6"/>
      <c r="AE74" s="8" t="s">
        <v>55</v>
      </c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11" t="s">
        <v>29</v>
      </c>
      <c r="AV74" s="74">
        <f>+AV72-AV73</f>
        <v>5000</v>
      </c>
      <c r="AW74" s="74"/>
      <c r="AX74" s="74"/>
      <c r="AY74" s="8"/>
    </row>
    <row r="75" spans="2:52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6"/>
      <c r="AV75" s="10"/>
      <c r="AW75" s="10"/>
    </row>
    <row r="76" spans="2:52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6"/>
      <c r="AC76" s="13"/>
      <c r="AE76" s="6" t="s">
        <v>55</v>
      </c>
      <c r="AV76" s="150">
        <f>+AV74</f>
        <v>5000</v>
      </c>
      <c r="AW76" s="154"/>
      <c r="AX76" s="154"/>
    </row>
    <row r="77" spans="2:52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6"/>
      <c r="AC77" s="13"/>
      <c r="AE77" s="6" t="s">
        <v>56</v>
      </c>
      <c r="AV77" s="74">
        <f>+AV73</f>
        <v>10000</v>
      </c>
      <c r="AW77" s="75"/>
      <c r="AX77" s="75"/>
    </row>
    <row r="78" spans="2:52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6"/>
      <c r="AC78" s="27"/>
      <c r="AD78" s="27"/>
      <c r="AE78" s="28" t="s">
        <v>57</v>
      </c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33" t="s">
        <v>29</v>
      </c>
      <c r="AV78" s="76">
        <f>+AV76/AV77</f>
        <v>0.5</v>
      </c>
      <c r="AW78" s="76"/>
      <c r="AX78" s="76"/>
      <c r="AY78" s="27"/>
    </row>
    <row r="79" spans="2:52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46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43"/>
      <c r="AV79" s="44"/>
      <c r="AW79" s="44"/>
      <c r="AX79" s="44"/>
      <c r="AY79" s="13"/>
    </row>
    <row r="81" spans="1:51" s="55" customFormat="1" ht="15.6" x14ac:dyDescent="0.3">
      <c r="A81" s="178" t="s">
        <v>96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</row>
    <row r="82" spans="1:51" s="55" customFormat="1" ht="15.6" x14ac:dyDescent="0.3">
      <c r="A82" s="179" t="str">
        <f>IF($K$10="","Show Name &amp; Dates",$K$10&amp;"  "&amp;$AN$10)</f>
        <v>Show Name &amp; Dates</v>
      </c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</row>
    <row r="83" spans="1:51" x14ac:dyDescent="0.25">
      <c r="Y83" s="177"/>
      <c r="Z83" s="75"/>
      <c r="AA83" s="75"/>
      <c r="AB83" s="75"/>
    </row>
    <row r="84" spans="1:51" x14ac:dyDescent="0.25">
      <c r="Y84" s="177"/>
      <c r="Z84" s="75"/>
      <c r="AA84" s="75"/>
      <c r="AB84" s="75"/>
    </row>
    <row r="85" spans="1:51" s="26" customFormat="1" ht="15" x14ac:dyDescent="0.25">
      <c r="AB85" s="167" t="s">
        <v>93</v>
      </c>
      <c r="AC85" s="167"/>
      <c r="AD85" s="167"/>
      <c r="AE85" s="167"/>
      <c r="AF85" s="167"/>
      <c r="AG85" s="167"/>
      <c r="AH85" s="167" t="s">
        <v>94</v>
      </c>
      <c r="AI85" s="167"/>
      <c r="AJ85" s="167"/>
      <c r="AK85" s="167"/>
      <c r="AL85" s="167"/>
      <c r="AM85" s="167"/>
      <c r="AN85" s="167"/>
      <c r="AO85" s="167" t="s">
        <v>95</v>
      </c>
      <c r="AP85" s="167"/>
      <c r="AQ85" s="167"/>
      <c r="AR85" s="167"/>
      <c r="AS85" s="167"/>
      <c r="AT85" s="56"/>
      <c r="AU85" s="56"/>
      <c r="AV85" s="56"/>
      <c r="AW85" s="56"/>
      <c r="AX85" s="56"/>
      <c r="AY85" s="56"/>
    </row>
    <row r="86" spans="1:51" s="26" customFormat="1" ht="15" x14ac:dyDescent="0.25">
      <c r="E86" s="26" t="s">
        <v>76</v>
      </c>
      <c r="AN86" s="57"/>
      <c r="AS86" s="57"/>
      <c r="AT86" s="57"/>
      <c r="AU86" s="57"/>
      <c r="AV86" s="57"/>
      <c r="AW86" s="57"/>
      <c r="AX86" s="57"/>
      <c r="AY86" s="57"/>
    </row>
    <row r="87" spans="1:51" s="26" customFormat="1" ht="15" x14ac:dyDescent="0.25">
      <c r="E87" s="70"/>
      <c r="F87" s="71" t="s">
        <v>67</v>
      </c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2"/>
      <c r="AB87" s="168">
        <f>+Y38</f>
        <v>0.92307692307692313</v>
      </c>
      <c r="AC87" s="169"/>
      <c r="AD87" s="169"/>
      <c r="AE87" s="169"/>
      <c r="AF87" s="169"/>
      <c r="AG87" s="170"/>
      <c r="AH87" s="164" t="str">
        <f>+Y40</f>
        <v>80-100%</v>
      </c>
      <c r="AI87" s="165"/>
      <c r="AJ87" s="165"/>
      <c r="AK87" s="165"/>
      <c r="AL87" s="165"/>
      <c r="AM87" s="165"/>
      <c r="AN87" s="166"/>
      <c r="AO87" s="164" t="str">
        <f>IF(AB87&gt;=0.8,"Yes","No")</f>
        <v>Yes</v>
      </c>
      <c r="AP87" s="165"/>
      <c r="AQ87" s="165"/>
      <c r="AR87" s="165"/>
      <c r="AS87" s="166"/>
      <c r="AT87" s="59"/>
      <c r="AU87" s="59"/>
      <c r="AV87" s="59"/>
      <c r="AW87" s="59"/>
      <c r="AX87" s="59"/>
      <c r="AY87" s="59"/>
    </row>
    <row r="88" spans="1:51" s="26" customFormat="1" ht="15" x14ac:dyDescent="0.25">
      <c r="E88" s="60"/>
      <c r="F88" s="61" t="s">
        <v>32</v>
      </c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174">
        <f>Y47</f>
        <v>0.24</v>
      </c>
      <c r="AC88" s="175"/>
      <c r="AD88" s="175"/>
      <c r="AE88" s="175"/>
      <c r="AF88" s="175"/>
      <c r="AG88" s="176"/>
      <c r="AH88" s="174">
        <f>+Y49</f>
        <v>0.45</v>
      </c>
      <c r="AI88" s="175"/>
      <c r="AJ88" s="175"/>
      <c r="AK88" s="175"/>
      <c r="AL88" s="175"/>
      <c r="AM88" s="175"/>
      <c r="AN88" s="176"/>
      <c r="AO88" s="161" t="str">
        <f>IF(AB88&gt;=AH88,"Yes","No")</f>
        <v>No</v>
      </c>
      <c r="AP88" s="162"/>
      <c r="AQ88" s="162"/>
      <c r="AR88" s="162"/>
      <c r="AS88" s="163"/>
      <c r="AT88" s="58"/>
      <c r="AU88" s="58"/>
      <c r="AV88" s="58"/>
      <c r="AW88" s="58"/>
      <c r="AX88" s="58"/>
      <c r="AY88" s="58"/>
    </row>
    <row r="89" spans="1:51" s="26" customFormat="1" ht="15" x14ac:dyDescent="0.25">
      <c r="E89" s="70"/>
      <c r="F89" s="71" t="s">
        <v>90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2"/>
      <c r="AB89" s="164">
        <f>+Y54</f>
        <v>15</v>
      </c>
      <c r="AC89" s="165"/>
      <c r="AD89" s="165"/>
      <c r="AE89" s="165"/>
      <c r="AF89" s="165"/>
      <c r="AG89" s="166"/>
      <c r="AH89" s="164">
        <f>+Y53</f>
        <v>20</v>
      </c>
      <c r="AI89" s="165"/>
      <c r="AJ89" s="165"/>
      <c r="AK89" s="165"/>
      <c r="AL89" s="165"/>
      <c r="AM89" s="165"/>
      <c r="AN89" s="166"/>
      <c r="AO89" s="164" t="str">
        <f>IF(AB89&gt;=AH89,"Yes","No")</f>
        <v>No</v>
      </c>
      <c r="AP89" s="165"/>
      <c r="AQ89" s="165"/>
      <c r="AR89" s="165"/>
      <c r="AS89" s="166"/>
      <c r="AT89" s="58"/>
      <c r="AU89" s="58"/>
      <c r="AV89" s="58"/>
      <c r="AW89" s="58"/>
      <c r="AX89" s="58"/>
      <c r="AY89" s="58"/>
    </row>
    <row r="90" spans="1:51" s="26" customFormat="1" ht="15" x14ac:dyDescent="0.25">
      <c r="E90" s="60"/>
      <c r="F90" s="61" t="s">
        <v>86</v>
      </c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174">
        <f>+Y60</f>
        <v>0.3125</v>
      </c>
      <c r="AC90" s="175"/>
      <c r="AD90" s="175"/>
      <c r="AE90" s="175"/>
      <c r="AF90" s="175"/>
      <c r="AG90" s="176"/>
      <c r="AH90" s="174">
        <f>+Y62</f>
        <v>0.25</v>
      </c>
      <c r="AI90" s="175"/>
      <c r="AJ90" s="175"/>
      <c r="AK90" s="175"/>
      <c r="AL90" s="175"/>
      <c r="AM90" s="175"/>
      <c r="AN90" s="176"/>
      <c r="AO90" s="161" t="str">
        <f>IF(AB90&gt;=AH90,"Yes","No")</f>
        <v>Yes</v>
      </c>
      <c r="AP90" s="162"/>
      <c r="AQ90" s="162"/>
      <c r="AR90" s="162"/>
      <c r="AS90" s="163"/>
      <c r="AT90" s="58"/>
      <c r="AU90" s="58"/>
      <c r="AV90" s="58"/>
      <c r="AW90" s="58"/>
      <c r="AX90" s="58"/>
      <c r="AY90" s="58"/>
    </row>
    <row r="91" spans="1:51" s="26" customFormat="1" ht="15" x14ac:dyDescent="0.25"/>
    <row r="92" spans="1:51" s="26" customFormat="1" ht="15" x14ac:dyDescent="0.25">
      <c r="E92" s="26" t="s">
        <v>77</v>
      </c>
    </row>
    <row r="93" spans="1:51" s="26" customFormat="1" ht="15" x14ac:dyDescent="0.25">
      <c r="E93" s="70"/>
      <c r="F93" s="71" t="s">
        <v>1</v>
      </c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2"/>
      <c r="AB93" s="180">
        <f>+AV28</f>
        <v>208.33333333333334</v>
      </c>
      <c r="AC93" s="181"/>
      <c r="AD93" s="181"/>
      <c r="AE93" s="181"/>
      <c r="AF93" s="181"/>
      <c r="AG93" s="182"/>
      <c r="AH93" s="180">
        <f>+AV30</f>
        <v>596</v>
      </c>
      <c r="AI93" s="181"/>
      <c r="AJ93" s="181"/>
      <c r="AK93" s="181"/>
      <c r="AL93" s="181"/>
      <c r="AM93" s="181"/>
      <c r="AN93" s="182"/>
      <c r="AO93" s="164" t="str">
        <f>IF(AB93&lt;=AH93,"Yes","No")</f>
        <v>Yes</v>
      </c>
      <c r="AP93" s="165"/>
      <c r="AQ93" s="165"/>
      <c r="AR93" s="165"/>
      <c r="AS93" s="166"/>
      <c r="AT93" s="58"/>
      <c r="AU93" s="58"/>
      <c r="AV93" s="58"/>
      <c r="AW93" s="58"/>
      <c r="AX93" s="58"/>
      <c r="AY93" s="58"/>
    </row>
    <row r="94" spans="1:51" s="26" customFormat="1" ht="15" x14ac:dyDescent="0.25">
      <c r="E94" s="60"/>
      <c r="F94" s="61" t="s">
        <v>38</v>
      </c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2"/>
      <c r="AB94" s="171">
        <f>+AV36</f>
        <v>666.66666666666663</v>
      </c>
      <c r="AC94" s="172"/>
      <c r="AD94" s="172"/>
      <c r="AE94" s="172"/>
      <c r="AF94" s="172"/>
      <c r="AG94" s="173"/>
      <c r="AH94" s="171">
        <f>+AV39</f>
        <v>165</v>
      </c>
      <c r="AI94" s="172"/>
      <c r="AJ94" s="172"/>
      <c r="AK94" s="172"/>
      <c r="AL94" s="172"/>
      <c r="AM94" s="172"/>
      <c r="AN94" s="173"/>
      <c r="AO94" s="161" t="str">
        <f>IF(AB94&lt;=AH94,"Yes","No")</f>
        <v>No</v>
      </c>
      <c r="AP94" s="162"/>
      <c r="AQ94" s="162"/>
      <c r="AR94" s="162"/>
      <c r="AS94" s="163"/>
      <c r="AT94" s="58"/>
      <c r="AU94" s="58"/>
      <c r="AV94" s="58"/>
      <c r="AW94" s="58"/>
      <c r="AX94" s="58"/>
      <c r="AY94" s="58"/>
    </row>
    <row r="95" spans="1:51" s="26" customFormat="1" ht="15" x14ac:dyDescent="0.25">
      <c r="E95" s="70"/>
      <c r="F95" s="71" t="s">
        <v>46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2"/>
      <c r="AB95" s="168">
        <f>+AV49</f>
        <v>7.5</v>
      </c>
      <c r="AC95" s="169"/>
      <c r="AD95" s="169"/>
      <c r="AE95" s="169"/>
      <c r="AF95" s="169"/>
      <c r="AG95" s="170"/>
      <c r="AH95" s="168">
        <v>1</v>
      </c>
      <c r="AI95" s="169"/>
      <c r="AJ95" s="169"/>
      <c r="AK95" s="169"/>
      <c r="AL95" s="169"/>
      <c r="AM95" s="169"/>
      <c r="AN95" s="170"/>
      <c r="AO95" s="164" t="str">
        <f>IF(AB95&gt;=AH95,"Yes","No")</f>
        <v>Yes</v>
      </c>
      <c r="AP95" s="165"/>
      <c r="AQ95" s="165"/>
      <c r="AR95" s="165"/>
      <c r="AS95" s="166"/>
      <c r="AT95" s="58"/>
      <c r="AU95" s="58"/>
      <c r="AV95" s="58"/>
      <c r="AW95" s="58"/>
      <c r="AX95" s="58"/>
      <c r="AY95" s="58"/>
    </row>
    <row r="96" spans="1:51" s="26" customFormat="1" ht="15" x14ac:dyDescent="0.25">
      <c r="E96" s="60"/>
      <c r="F96" s="61" t="s">
        <v>81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2"/>
      <c r="AB96" s="174">
        <f>+AV65</f>
        <v>1.8624000000000001</v>
      </c>
      <c r="AC96" s="175"/>
      <c r="AD96" s="175"/>
      <c r="AE96" s="175"/>
      <c r="AF96" s="175"/>
      <c r="AG96" s="176"/>
      <c r="AH96" s="174">
        <v>1</v>
      </c>
      <c r="AI96" s="175"/>
      <c r="AJ96" s="175"/>
      <c r="AK96" s="175"/>
      <c r="AL96" s="175"/>
      <c r="AM96" s="175"/>
      <c r="AN96" s="176"/>
      <c r="AO96" s="161" t="str">
        <f>IF(AB96&gt;=AH96,"Yes","No")</f>
        <v>Yes</v>
      </c>
      <c r="AP96" s="162"/>
      <c r="AQ96" s="162"/>
      <c r="AR96" s="162"/>
      <c r="AS96" s="163"/>
      <c r="AT96" s="58"/>
      <c r="AU96" s="58"/>
      <c r="AV96" s="58"/>
      <c r="AW96" s="58"/>
      <c r="AX96" s="58"/>
      <c r="AY96" s="58"/>
    </row>
    <row r="97" spans="5:51" s="26" customFormat="1" ht="15" x14ac:dyDescent="0.25">
      <c r="E97" s="70"/>
      <c r="F97" s="71" t="s">
        <v>79</v>
      </c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2"/>
      <c r="AB97" s="168">
        <f>+AV78</f>
        <v>0.5</v>
      </c>
      <c r="AC97" s="169"/>
      <c r="AD97" s="169"/>
      <c r="AE97" s="169"/>
      <c r="AF97" s="169"/>
      <c r="AG97" s="170"/>
      <c r="AH97" s="168">
        <v>1</v>
      </c>
      <c r="AI97" s="169"/>
      <c r="AJ97" s="169"/>
      <c r="AK97" s="169"/>
      <c r="AL97" s="169"/>
      <c r="AM97" s="169"/>
      <c r="AN97" s="170"/>
      <c r="AO97" s="164" t="str">
        <f>IF(AB97&gt;=AH97,"Yes","No")</f>
        <v>No</v>
      </c>
      <c r="AP97" s="165"/>
      <c r="AQ97" s="165"/>
      <c r="AR97" s="165"/>
      <c r="AS97" s="166"/>
      <c r="AT97" s="58"/>
      <c r="AU97" s="58"/>
      <c r="AV97" s="58"/>
      <c r="AW97" s="58"/>
      <c r="AX97" s="58"/>
      <c r="AY97" s="58"/>
    </row>
    <row r="99" spans="5:51" ht="15" x14ac:dyDescent="0.25">
      <c r="E99" s="26" t="s">
        <v>92</v>
      </c>
    </row>
    <row r="100" spans="5:51" x14ac:dyDescent="0.25">
      <c r="E100" s="64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65"/>
    </row>
    <row r="101" spans="5:51" x14ac:dyDescent="0.25">
      <c r="E101" s="66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67"/>
    </row>
    <row r="102" spans="5:51" x14ac:dyDescent="0.25">
      <c r="E102" s="66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67"/>
    </row>
    <row r="103" spans="5:51" x14ac:dyDescent="0.25">
      <c r="E103" s="68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69"/>
    </row>
  </sheetData>
  <mergeCells count="144">
    <mergeCell ref="Y83:AB83"/>
    <mergeCell ref="A81:AY81"/>
    <mergeCell ref="A82:AY82"/>
    <mergeCell ref="AO85:AS85"/>
    <mergeCell ref="AB87:AG87"/>
    <mergeCell ref="AB88:AG88"/>
    <mergeCell ref="AB89:AG89"/>
    <mergeCell ref="AB90:AG90"/>
    <mergeCell ref="AB93:AG93"/>
    <mergeCell ref="AH87:AN87"/>
    <mergeCell ref="AH88:AN88"/>
    <mergeCell ref="AH89:AN89"/>
    <mergeCell ref="AH90:AN90"/>
    <mergeCell ref="AH93:AN93"/>
    <mergeCell ref="AO87:AS87"/>
    <mergeCell ref="AO88:AS88"/>
    <mergeCell ref="AO89:AS89"/>
    <mergeCell ref="AO90:AS90"/>
    <mergeCell ref="AO93:AS93"/>
    <mergeCell ref="Y84:AB84"/>
    <mergeCell ref="AO94:AS94"/>
    <mergeCell ref="AO95:AS95"/>
    <mergeCell ref="AB85:AG85"/>
    <mergeCell ref="AH85:AN85"/>
    <mergeCell ref="AB97:AG97"/>
    <mergeCell ref="AH97:AN97"/>
    <mergeCell ref="AO96:AS96"/>
    <mergeCell ref="AO97:AS97"/>
    <mergeCell ref="AB94:AG94"/>
    <mergeCell ref="AB95:AG95"/>
    <mergeCell ref="AB96:AG96"/>
    <mergeCell ref="AH94:AN94"/>
    <mergeCell ref="AH95:AN95"/>
    <mergeCell ref="AH96:AN96"/>
    <mergeCell ref="AV74:AX74"/>
    <mergeCell ref="AV73:AX73"/>
    <mergeCell ref="AV76:AX76"/>
    <mergeCell ref="Y60:AA60"/>
    <mergeCell ref="Y62:AA62"/>
    <mergeCell ref="AV60:AX60"/>
    <mergeCell ref="Y58:AA58"/>
    <mergeCell ref="Y49:AA49"/>
    <mergeCell ref="AV61:AX61"/>
    <mergeCell ref="AV62:AX62"/>
    <mergeCell ref="AV64:AX64"/>
    <mergeCell ref="AV65:AX65"/>
    <mergeCell ref="AV70:AX70"/>
    <mergeCell ref="AV71:AX71"/>
    <mergeCell ref="AV72:AX72"/>
    <mergeCell ref="AV48:AX48"/>
    <mergeCell ref="AV44:AX44"/>
    <mergeCell ref="AV46:AX46"/>
    <mergeCell ref="AV45:AX45"/>
    <mergeCell ref="AV36:AX36"/>
    <mergeCell ref="AV37:AW37"/>
    <mergeCell ref="AV38:AX38"/>
    <mergeCell ref="AV34:AX34"/>
    <mergeCell ref="AV35:AX35"/>
    <mergeCell ref="C58:T58"/>
    <mergeCell ref="Y54:AA54"/>
    <mergeCell ref="V57:W57"/>
    <mergeCell ref="V59:W59"/>
    <mergeCell ref="Y56:Z56"/>
    <mergeCell ref="Y57:AA57"/>
    <mergeCell ref="Y59:AA59"/>
    <mergeCell ref="Y55:AA55"/>
    <mergeCell ref="AV39:AX39"/>
    <mergeCell ref="AV40:AX40"/>
    <mergeCell ref="Y53:AA53"/>
    <mergeCell ref="AV54:AX54"/>
    <mergeCell ref="AV55:AX55"/>
    <mergeCell ref="AV56:AX56"/>
    <mergeCell ref="AV58:AX58"/>
    <mergeCell ref="AV59:AX59"/>
    <mergeCell ref="V58:W58"/>
    <mergeCell ref="AV49:AX49"/>
    <mergeCell ref="Y40:AA40"/>
    <mergeCell ref="Y48:Z48"/>
    <mergeCell ref="Y44:AA44"/>
    <mergeCell ref="Y45:AA45"/>
    <mergeCell ref="Y47:AA47"/>
    <mergeCell ref="AV47:AW47"/>
    <mergeCell ref="Y39:Z39"/>
    <mergeCell ref="B21:AY21"/>
    <mergeCell ref="B19:C19"/>
    <mergeCell ref="D19:AK19"/>
    <mergeCell ref="AL19:AS19"/>
    <mergeCell ref="AT19:AY19"/>
    <mergeCell ref="B20:C20"/>
    <mergeCell ref="D20:AK20"/>
    <mergeCell ref="AL20:AS20"/>
    <mergeCell ref="AT20:AY20"/>
    <mergeCell ref="Y26:AA26"/>
    <mergeCell ref="Y28:AA28"/>
    <mergeCell ref="AV30:AX30"/>
    <mergeCell ref="AV26:AX26"/>
    <mergeCell ref="AV28:AX28"/>
    <mergeCell ref="AV29:AW29"/>
    <mergeCell ref="Y37:AA37"/>
    <mergeCell ref="Y38:AA38"/>
    <mergeCell ref="AV27:AX27"/>
    <mergeCell ref="Y29:AA29"/>
    <mergeCell ref="Y31:AA31"/>
    <mergeCell ref="Y32:AA32"/>
    <mergeCell ref="Y36:AA36"/>
    <mergeCell ref="K10:Z10"/>
    <mergeCell ref="AN10:AY10"/>
    <mergeCell ref="B22:AB22"/>
    <mergeCell ref="AC22:AY22"/>
    <mergeCell ref="D13:AY13"/>
    <mergeCell ref="D14:AY14"/>
    <mergeCell ref="D15:AY15"/>
    <mergeCell ref="B14:C14"/>
    <mergeCell ref="B15:C15"/>
    <mergeCell ref="B16:AY16"/>
    <mergeCell ref="B17:C17"/>
    <mergeCell ref="D17:AK17"/>
    <mergeCell ref="AL17:AS17"/>
    <mergeCell ref="AT17:AY17"/>
    <mergeCell ref="B18:C18"/>
    <mergeCell ref="AV77:AX77"/>
    <mergeCell ref="AV78:AX78"/>
    <mergeCell ref="B3:AY3"/>
    <mergeCell ref="B4:AY4"/>
    <mergeCell ref="B5:AY5"/>
    <mergeCell ref="B6:AY6"/>
    <mergeCell ref="C7:J7"/>
    <mergeCell ref="K7:Z7"/>
    <mergeCell ref="AN7:AY7"/>
    <mergeCell ref="AA7:AM7"/>
    <mergeCell ref="C10:J10"/>
    <mergeCell ref="AA10:AM10"/>
    <mergeCell ref="D18:AK18"/>
    <mergeCell ref="AL18:AS18"/>
    <mergeCell ref="AT18:AY18"/>
    <mergeCell ref="B12:AY12"/>
    <mergeCell ref="B13:C13"/>
    <mergeCell ref="C11:J11"/>
    <mergeCell ref="K11:AY11"/>
    <mergeCell ref="C8:J8"/>
    <mergeCell ref="K8:Z8"/>
    <mergeCell ref="AA8:AM8"/>
    <mergeCell ref="AN8:AY8"/>
    <mergeCell ref="B9:AY9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8875D0BD2CE9489ED227FF83074DFE" ma:contentTypeVersion="16" ma:contentTypeDescription="Create a new document." ma:contentTypeScope="" ma:versionID="e629b59e3b2cb235f555431d0bdf8c15">
  <xsd:schema xmlns:xsd="http://www.w3.org/2001/XMLSchema" xmlns:xs="http://www.w3.org/2001/XMLSchema" xmlns:p="http://schemas.microsoft.com/office/2006/metadata/properties" xmlns:ns2="6fe246d2-1674-4213-a9df-620f8985faa4" xmlns:ns3="51ef063b-960c-41a5-8af1-6cfeb50684b4" targetNamespace="http://schemas.microsoft.com/office/2006/metadata/properties" ma:root="true" ma:fieldsID="dd810d948cd28b6e6ebdd2fd83d22c6a" ns2:_="" ns3:_="">
    <xsd:import namespace="6fe246d2-1674-4213-a9df-620f8985faa4"/>
    <xsd:import namespace="51ef063b-960c-41a5-8af1-6cfeb50684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246d2-1674-4213-a9df-620f8985fa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30dea1ac-5653-4f9a-b5ca-71d739b7467e}" ma:internalName="TaxCatchAll" ma:showField="CatchAllData" ma:web="6fe246d2-1674-4213-a9df-620f8985f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063b-960c-41a5-8af1-6cfeb50684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3560b6b-6e83-45f5-a4eb-864962455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C5B20-627C-44C2-ACF4-BE80A846EC76}"/>
</file>

<file path=customXml/itemProps2.xml><?xml version="1.0" encoding="utf-8"?>
<ds:datastoreItem xmlns:ds="http://schemas.openxmlformats.org/officeDocument/2006/customXml" ds:itemID="{8D877EAA-5907-4098-9F79-090D0C65BB5B}"/>
</file>

<file path=customXml/itemProps3.xml><?xml version="1.0" encoding="utf-8"?>
<ds:datastoreItem xmlns:ds="http://schemas.openxmlformats.org/officeDocument/2006/customXml" ds:itemID="{9EEBF805-8D70-4ECB-B08F-E4CEDD55C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Metrics</vt:lpstr>
      <vt:lpstr>Metrics!Print_Area</vt:lpstr>
      <vt:lpstr>Metrics!Print_Titles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TJ Mendieta</cp:lastModifiedBy>
  <cp:lastPrinted>2016-08-05T14:39:08Z</cp:lastPrinted>
  <dcterms:created xsi:type="dcterms:W3CDTF">2016-05-20T15:17:03Z</dcterms:created>
  <dcterms:modified xsi:type="dcterms:W3CDTF">2022-02-23T21:34:21Z</dcterms:modified>
</cp:coreProperties>
</file>